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75" windowHeight="1429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9" i="2"/>
  <c r="F29"/>
  <c r="G27"/>
  <c r="F27"/>
  <c r="J19"/>
  <c r="I19"/>
  <c r="G19"/>
  <c r="G28" s="1"/>
  <c r="B28" s="1"/>
  <c r="M7" s="1"/>
  <c r="D19"/>
  <c r="C19"/>
  <c r="F19" s="1"/>
  <c r="J7" s="1"/>
  <c r="W7"/>
  <c r="S11" s="1"/>
  <c r="V7"/>
  <c r="T7"/>
  <c r="P7"/>
  <c r="O7"/>
  <c r="L7"/>
  <c r="K7"/>
  <c r="G7"/>
  <c r="Z3" i="1"/>
  <c r="Y3"/>
  <c r="X3"/>
  <c r="W3"/>
  <c r="N3"/>
  <c r="M3"/>
  <c r="F24"/>
  <c r="B24"/>
  <c r="G24"/>
  <c r="F25"/>
  <c r="G25"/>
  <c r="G23"/>
  <c r="F23"/>
  <c r="O3"/>
  <c r="L3"/>
  <c r="K3"/>
  <c r="J3"/>
  <c r="G15"/>
  <c r="F15"/>
  <c r="J15"/>
  <c r="I15"/>
  <c r="D15"/>
  <c r="C15"/>
  <c r="G3"/>
  <c r="V3"/>
  <c r="T3"/>
  <c r="P3"/>
  <c r="F28" i="2" l="1"/>
  <c r="N7" s="1"/>
  <c r="T11" s="1"/>
  <c r="U11" s="1"/>
</calcChain>
</file>

<file path=xl/sharedStrings.xml><?xml version="1.0" encoding="utf-8"?>
<sst xmlns="http://schemas.openxmlformats.org/spreadsheetml/2006/main" count="86" uniqueCount="43">
  <si>
    <t>P1</t>
    <phoneticPr fontId="1" type="noConversion"/>
  </si>
  <si>
    <t>h1</t>
    <phoneticPr fontId="1" type="noConversion"/>
  </si>
  <si>
    <t>s1</t>
    <phoneticPr fontId="1" type="noConversion"/>
  </si>
  <si>
    <t>P2</t>
    <phoneticPr fontId="1" type="noConversion"/>
  </si>
  <si>
    <t>T2</t>
    <phoneticPr fontId="1" type="noConversion"/>
  </si>
  <si>
    <t>h2</t>
    <phoneticPr fontId="1" type="noConversion"/>
  </si>
  <si>
    <t>P3</t>
    <phoneticPr fontId="1" type="noConversion"/>
  </si>
  <si>
    <t>T3</t>
    <phoneticPr fontId="1" type="noConversion"/>
  </si>
  <si>
    <t>h3</t>
    <phoneticPr fontId="1" type="noConversion"/>
  </si>
  <si>
    <t>P4</t>
    <phoneticPr fontId="1" type="noConversion"/>
  </si>
  <si>
    <t>T4</t>
    <phoneticPr fontId="1" type="noConversion"/>
  </si>
  <si>
    <t>h4</t>
    <phoneticPr fontId="1" type="noConversion"/>
  </si>
  <si>
    <t>s4</t>
    <phoneticPr fontId="1" type="noConversion"/>
  </si>
  <si>
    <t>COP</t>
    <phoneticPr fontId="1" type="noConversion"/>
  </si>
  <si>
    <t>REF</t>
    <phoneticPr fontId="1" type="noConversion"/>
  </si>
  <si>
    <t>R-134a</t>
    <phoneticPr fontId="1" type="noConversion"/>
  </si>
  <si>
    <t>PL(kPa)</t>
    <phoneticPr fontId="1" type="noConversion"/>
  </si>
  <si>
    <t>PH(kPa)</t>
    <phoneticPr fontId="1" type="noConversion"/>
  </si>
  <si>
    <t>Mdot(kg/h)</t>
    <phoneticPr fontId="1" type="noConversion"/>
  </si>
  <si>
    <r>
      <t>Tsb(</t>
    </r>
    <r>
      <rPr>
        <sz val="11"/>
        <color theme="1"/>
        <rFont val="맑은 고딕"/>
        <family val="3"/>
        <charset val="129"/>
      </rPr>
      <t>°</t>
    </r>
    <r>
      <rPr>
        <sz val="11"/>
        <color theme="1"/>
        <rFont val="맑은 고딕"/>
        <family val="2"/>
        <charset val="129"/>
      </rPr>
      <t>C)</t>
    </r>
    <phoneticPr fontId="1" type="noConversion"/>
  </si>
  <si>
    <t>Tsp(°C)</t>
    <phoneticPr fontId="1" type="noConversion"/>
  </si>
  <si>
    <t>T1(°C)</t>
    <phoneticPr fontId="1" type="noConversion"/>
  </si>
  <si>
    <t>Tsat(P2)</t>
    <phoneticPr fontId="1" type="noConversion"/>
  </si>
  <si>
    <t>Tsat(P4)</t>
    <phoneticPr fontId="1" type="noConversion"/>
  </si>
  <si>
    <t>T</t>
    <phoneticPr fontId="1" type="noConversion"/>
  </si>
  <si>
    <t>h</t>
    <phoneticPr fontId="1" type="noConversion"/>
  </si>
  <si>
    <t>s</t>
    <phoneticPr fontId="1" type="noConversion"/>
  </si>
  <si>
    <t>상태량 결정 h4, s4</t>
    <phoneticPr fontId="1" type="noConversion"/>
  </si>
  <si>
    <t>상태량 결정 h1</t>
    <phoneticPr fontId="1" type="noConversion"/>
  </si>
  <si>
    <t>Mdot/s</t>
    <phoneticPr fontId="1" type="noConversion"/>
  </si>
  <si>
    <t>Qevap(W)</t>
    <phoneticPr fontId="1" type="noConversion"/>
  </si>
  <si>
    <t>Wcomp(W)</t>
    <phoneticPr fontId="1" type="noConversion"/>
  </si>
  <si>
    <t>PL(kPa)</t>
    <phoneticPr fontId="1" type="noConversion"/>
  </si>
  <si>
    <t>P4</t>
    <phoneticPr fontId="1" type="noConversion"/>
  </si>
  <si>
    <t>s4</t>
    <phoneticPr fontId="1" type="noConversion"/>
  </si>
  <si>
    <t>h1</t>
    <phoneticPr fontId="1" type="noConversion"/>
  </si>
  <si>
    <t>s1</t>
    <phoneticPr fontId="1" type="noConversion"/>
  </si>
  <si>
    <t>P3</t>
    <phoneticPr fontId="1" type="noConversion"/>
  </si>
  <si>
    <t>h3</t>
    <phoneticPr fontId="1" type="noConversion"/>
  </si>
  <si>
    <t>Mdot/s</t>
    <phoneticPr fontId="1" type="noConversion"/>
  </si>
  <si>
    <t>상태량 결정 h4, s4</t>
    <phoneticPr fontId="1" type="noConversion"/>
  </si>
  <si>
    <t>h</t>
    <phoneticPr fontId="1" type="noConversion"/>
  </si>
  <si>
    <r>
      <t>Tsb(</t>
    </r>
    <r>
      <rPr>
        <sz val="10"/>
        <color theme="1"/>
        <rFont val="맑은 고딕"/>
        <family val="3"/>
        <charset val="129"/>
      </rPr>
      <t>°C)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</si>
</sst>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2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25"/>
  <sheetViews>
    <sheetView topLeftCell="C1" workbookViewId="0">
      <selection activeCell="F37" sqref="F37"/>
    </sheetView>
  </sheetViews>
  <sheetFormatPr defaultRowHeight="16.5"/>
  <cols>
    <col min="1" max="5" width="9" style="1"/>
    <col min="6" max="6" width="11.875" style="1" customWidth="1"/>
    <col min="7" max="15" width="9" style="1"/>
    <col min="16" max="16" width="6.875" style="1" customWidth="1"/>
    <col min="17" max="17" width="8" style="1" customWidth="1"/>
    <col min="18" max="23" width="9" style="1"/>
    <col min="24" max="24" width="10.625" style="1" customWidth="1"/>
    <col min="25" max="16384" width="9" style="1"/>
  </cols>
  <sheetData>
    <row r="2" spans="1:26">
      <c r="A2" s="1" t="s">
        <v>14</v>
      </c>
      <c r="B2" s="1" t="s">
        <v>17</v>
      </c>
      <c r="C2" s="1" t="s">
        <v>16</v>
      </c>
      <c r="D2" s="1" t="s">
        <v>19</v>
      </c>
      <c r="E2" s="1" t="s">
        <v>20</v>
      </c>
      <c r="F2" s="1" t="s">
        <v>18</v>
      </c>
      <c r="G2" s="1" t="s">
        <v>9</v>
      </c>
      <c r="H2" s="1" t="s">
        <v>23</v>
      </c>
      <c r="I2" s="1" t="s">
        <v>10</v>
      </c>
      <c r="J2" s="1" t="s">
        <v>11</v>
      </c>
      <c r="K2" s="1" t="s">
        <v>12</v>
      </c>
      <c r="L2" s="1" t="s">
        <v>0</v>
      </c>
      <c r="M2" s="1" t="s">
        <v>21</v>
      </c>
      <c r="N2" s="1" t="s">
        <v>1</v>
      </c>
      <c r="O2" s="1" t="s">
        <v>2</v>
      </c>
      <c r="P2" s="1" t="s">
        <v>3</v>
      </c>
      <c r="Q2" s="1" t="s">
        <v>22</v>
      </c>
      <c r="R2" s="1" t="s">
        <v>4</v>
      </c>
      <c r="S2" s="1" t="s">
        <v>5</v>
      </c>
      <c r="T2" s="1" t="s">
        <v>6</v>
      </c>
      <c r="U2" s="1" t="s">
        <v>7</v>
      </c>
      <c r="V2" s="1" t="s">
        <v>8</v>
      </c>
      <c r="W2" s="1" t="s">
        <v>29</v>
      </c>
      <c r="X2" s="1" t="s">
        <v>30</v>
      </c>
      <c r="Y2" s="1" t="s">
        <v>31</v>
      </c>
      <c r="Z2" s="1" t="s">
        <v>13</v>
      </c>
    </row>
    <row r="3" spans="1:26">
      <c r="A3" s="1" t="s">
        <v>15</v>
      </c>
      <c r="B3" s="1">
        <v>1318.1</v>
      </c>
      <c r="C3" s="1">
        <v>244.5</v>
      </c>
      <c r="D3" s="1">
        <v>5</v>
      </c>
      <c r="E3" s="1">
        <v>10</v>
      </c>
      <c r="F3" s="1">
        <v>180</v>
      </c>
      <c r="G3" s="1">
        <f>C3</f>
        <v>244.5</v>
      </c>
      <c r="H3" s="1">
        <v>-5</v>
      </c>
      <c r="I3" s="1">
        <v>5</v>
      </c>
      <c r="J3" s="1">
        <f>F15</f>
        <v>404.08069618644072</v>
      </c>
      <c r="K3" s="1">
        <f>G15</f>
        <v>1.7623924258474575</v>
      </c>
      <c r="L3" s="1">
        <f>B3</f>
        <v>1318.1</v>
      </c>
      <c r="M3" s="1">
        <f>B24</f>
        <v>62.456146098363206</v>
      </c>
      <c r="N3" s="1">
        <f>F24</f>
        <v>440.18664795363929</v>
      </c>
      <c r="O3" s="1">
        <f>G15</f>
        <v>1.7623924258474575</v>
      </c>
      <c r="P3" s="1">
        <f>B3</f>
        <v>1318.1</v>
      </c>
      <c r="Q3" s="1">
        <v>50</v>
      </c>
      <c r="R3" s="1">
        <v>45</v>
      </c>
      <c r="S3" s="1">
        <v>264.11</v>
      </c>
      <c r="T3" s="1">
        <f>C3</f>
        <v>244.5</v>
      </c>
      <c r="U3" s="1">
        <v>-5</v>
      </c>
      <c r="V3" s="1">
        <f>S3</f>
        <v>264.11</v>
      </c>
      <c r="W3" s="1">
        <f>F3/3600</f>
        <v>0.05</v>
      </c>
      <c r="X3" s="1">
        <f>W3*(J3-V3)*1000</f>
        <v>6998.5348093220355</v>
      </c>
      <c r="Y3" s="1">
        <f>W3*(N3-J3)*1000</f>
        <v>1805.297588359929</v>
      </c>
      <c r="Z3" s="1">
        <f>X3/Y3</f>
        <v>3.8766654619419518</v>
      </c>
    </row>
    <row r="6" spans="1:26">
      <c r="A6" s="3" t="s">
        <v>27</v>
      </c>
    </row>
    <row r="8" spans="1:26">
      <c r="C8" s="1">
        <v>200</v>
      </c>
      <c r="G8" s="1">
        <v>244.5</v>
      </c>
      <c r="J8" s="1">
        <v>300</v>
      </c>
    </row>
    <row r="9" spans="1:26">
      <c r="B9" s="1" t="s">
        <v>24</v>
      </c>
      <c r="C9" s="1" t="s">
        <v>25</v>
      </c>
      <c r="D9" s="1" t="s">
        <v>26</v>
      </c>
      <c r="F9" s="1" t="s">
        <v>25</v>
      </c>
      <c r="G9" s="1" t="s">
        <v>26</v>
      </c>
      <c r="I9" s="1" t="s">
        <v>25</v>
      </c>
      <c r="J9" s="1" t="s">
        <v>26</v>
      </c>
    </row>
    <row r="10" spans="1:26">
      <c r="B10" s="1">
        <v>-10.220000000000001</v>
      </c>
      <c r="C10" s="1">
        <v>392.15</v>
      </c>
      <c r="D10" s="1">
        <v>1.732</v>
      </c>
    </row>
    <row r="11" spans="1:26">
      <c r="B11" s="1">
        <v>-10</v>
      </c>
      <c r="C11" s="1">
        <v>392.34</v>
      </c>
      <c r="D11" s="1">
        <v>1.7327999999999999</v>
      </c>
    </row>
    <row r="12" spans="1:26">
      <c r="B12" s="1">
        <v>-5</v>
      </c>
      <c r="F12" s="1">
        <v>395.34</v>
      </c>
      <c r="G12" s="1">
        <v>1.7287999999999999</v>
      </c>
    </row>
    <row r="13" spans="1:26">
      <c r="B13" s="1">
        <v>0</v>
      </c>
      <c r="C13" s="1">
        <v>400.91</v>
      </c>
      <c r="D13" s="1">
        <v>1.7646999999999999</v>
      </c>
    </row>
    <row r="14" spans="1:26">
      <c r="B14" s="1">
        <v>0.56000000000000005</v>
      </c>
      <c r="I14" s="1">
        <v>398.69</v>
      </c>
      <c r="J14" s="1">
        <v>1.7259</v>
      </c>
    </row>
    <row r="15" spans="1:26" s="2" customFormat="1">
      <c r="B15" s="2">
        <v>5</v>
      </c>
      <c r="C15" s="2">
        <f>C13+(C16-C13)/2</f>
        <v>405.20500000000004</v>
      </c>
      <c r="D15" s="2">
        <f>D13+(D16-D13)/2</f>
        <v>1.7801499999999999</v>
      </c>
      <c r="F15" s="2">
        <f>C15+(I15-C15)*(G8-C8)/(J8-C8)</f>
        <v>404.08069618644072</v>
      </c>
      <c r="G15" s="2">
        <f>D15+(J15-D15)*(G8-C8)/(J8-C8)</f>
        <v>1.7623924258474575</v>
      </c>
      <c r="I15" s="2">
        <f>I14+(I16-I14)*(B15-B14)/(B16-B14)</f>
        <v>402.67847457627119</v>
      </c>
      <c r="J15" s="2">
        <f>J14+(J16-J14)*(B15-B14)/(B16-B14)</f>
        <v>1.7402453389830508</v>
      </c>
    </row>
    <row r="16" spans="1:26">
      <c r="B16" s="1">
        <v>10</v>
      </c>
      <c r="C16" s="1">
        <v>409.5</v>
      </c>
      <c r="D16" s="1">
        <v>1.7956000000000001</v>
      </c>
      <c r="I16" s="1">
        <v>407.17</v>
      </c>
      <c r="J16" s="1">
        <v>1.7564</v>
      </c>
    </row>
    <row r="17" spans="1:10">
      <c r="B17" s="1">
        <v>20</v>
      </c>
      <c r="C17" s="1">
        <v>418.15</v>
      </c>
      <c r="D17" s="1">
        <v>1.8255999999999999</v>
      </c>
    </row>
    <row r="19" spans="1:10">
      <c r="A19" s="3" t="s">
        <v>28</v>
      </c>
    </row>
    <row r="21" spans="1:10">
      <c r="C21" s="1">
        <v>1300</v>
      </c>
      <c r="G21" s="1">
        <v>1318.1</v>
      </c>
      <c r="J21" s="1">
        <v>1400</v>
      </c>
    </row>
    <row r="22" spans="1:10">
      <c r="B22" s="1" t="s">
        <v>24</v>
      </c>
      <c r="C22" s="1" t="s">
        <v>25</v>
      </c>
      <c r="D22" s="1" t="s">
        <v>26</v>
      </c>
      <c r="F22" s="1" t="s">
        <v>25</v>
      </c>
      <c r="G22" s="1" t="s">
        <v>26</v>
      </c>
      <c r="I22" s="1" t="s">
        <v>25</v>
      </c>
      <c r="J22" s="1" t="s">
        <v>26</v>
      </c>
    </row>
    <row r="23" spans="1:10">
      <c r="B23" s="1">
        <v>60</v>
      </c>
      <c r="C23" s="1">
        <v>438.21</v>
      </c>
      <c r="D23" s="1">
        <v>1.7584</v>
      </c>
      <c r="F23" s="1">
        <f>C23+(I23-C23)*(G21-C21)/(J21-C21)</f>
        <v>437.46247</v>
      </c>
      <c r="G23" s="1">
        <f>D23+(J23-D23)*(G21-C21)/(J21-C21)</f>
        <v>1.7543455999999999</v>
      </c>
      <c r="I23" s="1">
        <v>434.08</v>
      </c>
      <c r="J23" s="1">
        <v>1.736</v>
      </c>
    </row>
    <row r="24" spans="1:10">
      <c r="B24" s="1">
        <f>B23+(B25-B23)*(G24-G23)/(G25-G23)</f>
        <v>62.456146098363206</v>
      </c>
      <c r="F24" s="1">
        <f>F23+(F25-F23)*(G24-G23)/(G25-G23)</f>
        <v>440.18664795363929</v>
      </c>
      <c r="G24" s="1">
        <f>G15</f>
        <v>1.7623924258474575</v>
      </c>
    </row>
    <row r="25" spans="1:10">
      <c r="B25" s="1">
        <v>70</v>
      </c>
      <c r="C25" s="1">
        <v>449.18</v>
      </c>
      <c r="D25" s="1">
        <v>1.7907999999999999</v>
      </c>
      <c r="F25" s="4">
        <f>C25+(I25-C25)*(G21-C21)/(J21-C21)</f>
        <v>448.55374</v>
      </c>
      <c r="G25" s="4">
        <f>D25+(J25-D25)*(G21-C21)/(J21-C21)</f>
        <v>1.7871075999999999</v>
      </c>
      <c r="I25" s="1">
        <v>445.72</v>
      </c>
      <c r="J25" s="1">
        <v>1.7704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Z31"/>
  <sheetViews>
    <sheetView tabSelected="1" workbookViewId="0">
      <selection activeCell="S17" sqref="S17"/>
    </sheetView>
  </sheetViews>
  <sheetFormatPr defaultColWidth="5.25" defaultRowHeight="13.5"/>
  <cols>
    <col min="1" max="16384" width="5.25" style="6"/>
  </cols>
  <sheetData>
    <row r="5" spans="1:2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5" t="s">
        <v>14</v>
      </c>
      <c r="B6" s="5" t="s">
        <v>17</v>
      </c>
      <c r="C6" s="5" t="s">
        <v>32</v>
      </c>
      <c r="D6" s="5" t="s">
        <v>42</v>
      </c>
      <c r="E6" s="5" t="s">
        <v>20</v>
      </c>
      <c r="F6" s="5" t="s">
        <v>18</v>
      </c>
      <c r="G6" s="5" t="s">
        <v>33</v>
      </c>
      <c r="H6" s="5" t="s">
        <v>23</v>
      </c>
      <c r="I6" s="5" t="s">
        <v>10</v>
      </c>
      <c r="J6" s="5" t="s">
        <v>11</v>
      </c>
      <c r="K6" s="5" t="s">
        <v>34</v>
      </c>
      <c r="L6" s="5" t="s">
        <v>0</v>
      </c>
      <c r="M6" s="5" t="s">
        <v>21</v>
      </c>
      <c r="N6" s="5" t="s">
        <v>35</v>
      </c>
      <c r="O6" s="5" t="s">
        <v>36</v>
      </c>
      <c r="P6" s="5" t="s">
        <v>3</v>
      </c>
      <c r="Q6" s="5" t="s">
        <v>22</v>
      </c>
      <c r="R6" s="5" t="s">
        <v>4</v>
      </c>
      <c r="S6" s="5" t="s">
        <v>5</v>
      </c>
      <c r="T6" s="5" t="s">
        <v>37</v>
      </c>
      <c r="U6" s="5" t="s">
        <v>7</v>
      </c>
      <c r="V6" s="5" t="s">
        <v>38</v>
      </c>
      <c r="W6" s="5" t="s">
        <v>39</v>
      </c>
    </row>
    <row r="7" spans="1:26">
      <c r="A7" s="5" t="s">
        <v>15</v>
      </c>
      <c r="B7" s="5">
        <v>1318.1</v>
      </c>
      <c r="C7" s="5">
        <v>244.5</v>
      </c>
      <c r="D7" s="5">
        <v>5</v>
      </c>
      <c r="E7" s="5">
        <v>10</v>
      </c>
      <c r="F7" s="5">
        <v>180</v>
      </c>
      <c r="G7" s="5">
        <f>C7</f>
        <v>244.5</v>
      </c>
      <c r="H7" s="5">
        <v>-5</v>
      </c>
      <c r="I7" s="5">
        <v>5</v>
      </c>
      <c r="J7" s="5">
        <f>F19</f>
        <v>404.08069618644072</v>
      </c>
      <c r="K7" s="5">
        <f>G19</f>
        <v>1.7623924258474575</v>
      </c>
      <c r="L7" s="5">
        <f>B7</f>
        <v>1318.1</v>
      </c>
      <c r="M7" s="5">
        <f>B28</f>
        <v>62.456146098363206</v>
      </c>
      <c r="N7" s="5">
        <f>F28</f>
        <v>440.18664795363929</v>
      </c>
      <c r="O7" s="5">
        <f>G19</f>
        <v>1.7623924258474575</v>
      </c>
      <c r="P7" s="5">
        <f>B7</f>
        <v>1318.1</v>
      </c>
      <c r="Q7" s="5">
        <v>50</v>
      </c>
      <c r="R7" s="5">
        <v>45</v>
      </c>
      <c r="S7" s="5">
        <v>264.11</v>
      </c>
      <c r="T7" s="5">
        <f>C7</f>
        <v>244.5</v>
      </c>
      <c r="U7" s="5">
        <v>-5</v>
      </c>
      <c r="V7" s="5">
        <f>S7</f>
        <v>264.11</v>
      </c>
      <c r="W7" s="5">
        <f>F7/3600</f>
        <v>0.05</v>
      </c>
    </row>
    <row r="8" spans="1:2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7" t="s">
        <v>40</v>
      </c>
      <c r="B10" s="5"/>
      <c r="C10" s="5"/>
      <c r="D10" s="5"/>
      <c r="E10" s="5"/>
      <c r="F10" s="5"/>
      <c r="G10" s="5"/>
      <c r="H10" s="5"/>
      <c r="I10" s="5"/>
      <c r="J10" s="5"/>
      <c r="K10" s="5"/>
      <c r="P10" s="5"/>
      <c r="Q10" s="5"/>
      <c r="R10" s="5"/>
      <c r="S10" s="5" t="s">
        <v>30</v>
      </c>
      <c r="T10" s="5" t="s">
        <v>31</v>
      </c>
      <c r="U10" s="5" t="s">
        <v>13</v>
      </c>
      <c r="V10" s="5"/>
      <c r="W10" s="5"/>
      <c r="X10" s="5"/>
      <c r="Y10" s="5"/>
      <c r="Z10" s="5"/>
    </row>
    <row r="11" spans="1:2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P11" s="5"/>
      <c r="Q11" s="5"/>
      <c r="R11" s="5"/>
      <c r="S11" s="5">
        <f>W7*(J7-V7)*1000</f>
        <v>6998.5348093220355</v>
      </c>
      <c r="T11" s="5">
        <f>W7*(N7-J7)*1000</f>
        <v>1805.297588359929</v>
      </c>
      <c r="U11" s="5">
        <f>S11/T11</f>
        <v>3.8766654619419518</v>
      </c>
      <c r="V11" s="5"/>
      <c r="W11" s="5"/>
      <c r="X11" s="5"/>
      <c r="Y11" s="5"/>
      <c r="Z11" s="5"/>
    </row>
    <row r="12" spans="1:26">
      <c r="A12" s="5"/>
      <c r="B12" s="5"/>
      <c r="C12" s="5">
        <v>200</v>
      </c>
      <c r="D12" s="5"/>
      <c r="E12" s="5"/>
      <c r="F12" s="5"/>
      <c r="G12" s="5">
        <v>244.5</v>
      </c>
      <c r="H12" s="5"/>
      <c r="I12" s="5"/>
      <c r="J12" s="5">
        <v>300</v>
      </c>
      <c r="K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>
      <c r="A13" s="5"/>
      <c r="B13" s="5" t="s">
        <v>24</v>
      </c>
      <c r="C13" s="5" t="s">
        <v>41</v>
      </c>
      <c r="D13" s="5" t="s">
        <v>26</v>
      </c>
      <c r="E13" s="5"/>
      <c r="F13" s="5" t="s">
        <v>41</v>
      </c>
      <c r="G13" s="5" t="s">
        <v>26</v>
      </c>
      <c r="H13" s="5"/>
      <c r="I13" s="5" t="s">
        <v>41</v>
      </c>
      <c r="J13" s="5" t="s">
        <v>26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>
      <c r="A14" s="5"/>
      <c r="B14" s="5">
        <v>-10.220000000000001</v>
      </c>
      <c r="C14" s="5">
        <v>392.15</v>
      </c>
      <c r="D14" s="5">
        <v>1.732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A15" s="5"/>
      <c r="B15" s="5">
        <v>-10</v>
      </c>
      <c r="C15" s="5">
        <v>392.34</v>
      </c>
      <c r="D15" s="5">
        <v>1.7327999999999999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>
      <c r="A16" s="5"/>
      <c r="B16" s="5">
        <v>-5</v>
      </c>
      <c r="C16" s="5"/>
      <c r="D16" s="5"/>
      <c r="E16" s="5"/>
      <c r="F16" s="5">
        <v>395.34</v>
      </c>
      <c r="G16" s="5">
        <v>1.7287999999999999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5"/>
      <c r="B17" s="5">
        <v>0</v>
      </c>
      <c r="C17" s="5">
        <v>400.91</v>
      </c>
      <c r="D17" s="5">
        <v>1.7646999999999999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5"/>
      <c r="B18" s="5">
        <v>0.56000000000000005</v>
      </c>
      <c r="C18" s="5"/>
      <c r="D18" s="5"/>
      <c r="E18" s="5"/>
      <c r="F18" s="5"/>
      <c r="G18" s="5"/>
      <c r="H18" s="5"/>
      <c r="I18" s="5">
        <v>398.69</v>
      </c>
      <c r="J18" s="5">
        <v>1.7259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8"/>
      <c r="B19" s="8">
        <v>5</v>
      </c>
      <c r="C19" s="8">
        <f>C17+(C20-C17)/2</f>
        <v>405.20500000000004</v>
      </c>
      <c r="D19" s="8">
        <f>D17+(D20-D17)/2</f>
        <v>1.7801499999999999</v>
      </c>
      <c r="E19" s="8"/>
      <c r="F19" s="8">
        <f>C19+(I19-C19)*(G12-C12)/(J12-C12)</f>
        <v>404.08069618644072</v>
      </c>
      <c r="G19" s="8">
        <f>D19+(J19-D19)*(G12-C12)/(J12-C12)</f>
        <v>1.7623924258474575</v>
      </c>
      <c r="H19" s="8"/>
      <c r="I19" s="8">
        <f>I18+(I20-I18)*(B19-B18)/(B20-B18)</f>
        <v>402.67847457627119</v>
      </c>
      <c r="J19" s="8">
        <f>J18+(J20-J18)*(B19-B18)/(B20-B18)</f>
        <v>1.7402453389830508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>
      <c r="A20" s="5"/>
      <c r="B20" s="5">
        <v>10</v>
      </c>
      <c r="C20" s="5">
        <v>409.5</v>
      </c>
      <c r="D20" s="5">
        <v>1.7956000000000001</v>
      </c>
      <c r="E20" s="5"/>
      <c r="F20" s="5"/>
      <c r="G20" s="5"/>
      <c r="H20" s="5"/>
      <c r="I20" s="5">
        <v>407.17</v>
      </c>
      <c r="J20" s="5">
        <v>1.7564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>
      <c r="A21" s="5"/>
      <c r="B21" s="5">
        <v>20</v>
      </c>
      <c r="C21" s="5">
        <v>418.15</v>
      </c>
      <c r="D21" s="5">
        <v>1.8255999999999999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>
      <c r="A23" s="7" t="s">
        <v>28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>
      <c r="A25" s="5"/>
      <c r="B25" s="5"/>
      <c r="C25" s="5">
        <v>1300</v>
      </c>
      <c r="D25" s="5"/>
      <c r="E25" s="5"/>
      <c r="F25" s="5"/>
      <c r="G25" s="5">
        <v>1318.1</v>
      </c>
      <c r="H25" s="5"/>
      <c r="I25" s="5"/>
      <c r="J25" s="5">
        <v>1400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>
      <c r="A26" s="5"/>
      <c r="B26" s="5" t="s">
        <v>24</v>
      </c>
      <c r="C26" s="5" t="s">
        <v>41</v>
      </c>
      <c r="D26" s="5" t="s">
        <v>26</v>
      </c>
      <c r="E26" s="5"/>
      <c r="F26" s="5" t="s">
        <v>41</v>
      </c>
      <c r="G26" s="5" t="s">
        <v>26</v>
      </c>
      <c r="H26" s="5"/>
      <c r="I26" s="5" t="s">
        <v>41</v>
      </c>
      <c r="J26" s="5" t="s">
        <v>26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5"/>
      <c r="B27" s="5">
        <v>60</v>
      </c>
      <c r="C27" s="5">
        <v>438.21</v>
      </c>
      <c r="D27" s="5">
        <v>1.7584</v>
      </c>
      <c r="E27" s="5"/>
      <c r="F27" s="5">
        <f>C27+(I27-C27)*(G25-C25)/(J25-C25)</f>
        <v>437.46247</v>
      </c>
      <c r="G27" s="5">
        <f>D27+(J27-D27)*(G25-C25)/(J25-C25)</f>
        <v>1.7543455999999999</v>
      </c>
      <c r="H27" s="5"/>
      <c r="I27" s="5">
        <v>434.08</v>
      </c>
      <c r="J27" s="5">
        <v>1.736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>
      <c r="A28" s="5"/>
      <c r="B28" s="5">
        <f>B27+(B29-B27)*(G28-G27)/(G29-G27)</f>
        <v>62.456146098363206</v>
      </c>
      <c r="C28" s="5"/>
      <c r="D28" s="5"/>
      <c r="E28" s="5"/>
      <c r="F28" s="5">
        <f>F27+(F29-F27)*(G28-G27)/(G29-G27)</f>
        <v>440.18664795363929</v>
      </c>
      <c r="G28" s="5">
        <f>G19</f>
        <v>1.7623924258474575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>
      <c r="A29" s="5"/>
      <c r="B29" s="5">
        <v>70</v>
      </c>
      <c r="C29" s="5">
        <v>449.18</v>
      </c>
      <c r="D29" s="5">
        <v>1.7907999999999999</v>
      </c>
      <c r="E29" s="5"/>
      <c r="F29" s="9">
        <f>C29+(I29-C29)*(G25-C25)/(J25-C25)</f>
        <v>448.55374</v>
      </c>
      <c r="G29" s="9">
        <f>D29+(J29-D29)*(G25-C25)/(J25-C25)</f>
        <v>1.7871075999999999</v>
      </c>
      <c r="H29" s="5"/>
      <c r="I29" s="5">
        <v>445.72</v>
      </c>
      <c r="J29" s="5">
        <v>1.7704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2014-05-29T04:32:28Z</cp:lastPrinted>
  <dcterms:created xsi:type="dcterms:W3CDTF">2014-05-22T00:09:15Z</dcterms:created>
  <dcterms:modified xsi:type="dcterms:W3CDTF">2014-05-29T04:32:45Z</dcterms:modified>
</cp:coreProperties>
</file>